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</workbook>
</file>

<file path=xl/calcChain.xml><?xml version="1.0" encoding="utf-8"?>
<calcChain xmlns="http://schemas.openxmlformats.org/spreadsheetml/2006/main">
  <c r="H28" i="1" l="1"/>
  <c r="H24" i="1"/>
  <c r="C152" i="1" l="1"/>
  <c r="C150" i="1"/>
  <c r="C81" i="1"/>
  <c r="C72" i="1"/>
  <c r="H36" i="1" l="1"/>
  <c r="H18" i="1"/>
  <c r="H57" i="1"/>
  <c r="H32" i="1"/>
  <c r="H17" i="1" l="1"/>
  <c r="H37" i="1" l="1"/>
  <c r="H14" i="1"/>
  <c r="H30" i="1" l="1"/>
  <c r="H51" i="1" l="1"/>
  <c r="H59" i="1" l="1"/>
  <c r="H13" i="1"/>
</calcChain>
</file>

<file path=xl/sharedStrings.xml><?xml version="1.0" encoding="utf-8"?>
<sst xmlns="http://schemas.openxmlformats.org/spreadsheetml/2006/main" count="233" uniqueCount="142">
  <si>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</si>
  <si>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</si>
  <si>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</si>
  <si>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</si>
  <si>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</si>
  <si>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</si>
  <si>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</si>
  <si>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</si>
  <si>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</si>
  <si>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</si>
  <si>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</si>
  <si>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</si>
  <si>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</si>
  <si>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</si>
  <si>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</si>
  <si>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</si>
  <si>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</si>
  <si>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</si>
  <si>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</si>
  <si>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</si>
  <si>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</si>
  <si>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</si>
  <si>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</si>
  <si>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</si>
  <si>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</si>
  <si>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</si>
  <si>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</si>
  <si>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Novčana naknada</t>
  </si>
  <si>
    <t>Prevoz-covid 19</t>
  </si>
  <si>
    <t>Pogrebni troškovi</t>
  </si>
  <si>
    <t>Dana:26.12.2020.</t>
  </si>
  <si>
    <t>Dana 26.12.2020.godine Dom zdravlja Požarevac je izvršio plaćanje prema dobavljačima:</t>
  </si>
  <si>
    <t>Primljena i neutrošena participacija od 26.12.2020.</t>
  </si>
  <si>
    <t>Flora komerc</t>
  </si>
  <si>
    <t>Lavija</t>
  </si>
  <si>
    <t>Vicor</t>
  </si>
  <si>
    <t>TE-KO Kostoalc</t>
  </si>
  <si>
    <t>NIS ad</t>
  </si>
  <si>
    <t>Toplifikacija JP</t>
  </si>
  <si>
    <t>Autocentar Mihajlović</t>
  </si>
  <si>
    <t>JKP Komunalne službe</t>
  </si>
  <si>
    <t>JKP ViK</t>
  </si>
  <si>
    <t>Print Sr</t>
  </si>
  <si>
    <t>Deltagraf</t>
  </si>
  <si>
    <t>Elmot</t>
  </si>
  <si>
    <t>Infolab</t>
  </si>
  <si>
    <t>JP PTT Srbija</t>
  </si>
  <si>
    <t>Orion</t>
  </si>
  <si>
    <t>Razvigor</t>
  </si>
  <si>
    <t>SBB</t>
  </si>
  <si>
    <t>Servis računara</t>
  </si>
  <si>
    <t>Zipsoft</t>
  </si>
  <si>
    <t>Tip top</t>
  </si>
  <si>
    <t>New car i detaling</t>
  </si>
  <si>
    <t>9673/20</t>
  </si>
  <si>
    <t>9668/20</t>
  </si>
  <si>
    <t>9667/20</t>
  </si>
  <si>
    <t>9909/20</t>
  </si>
  <si>
    <t>2503/2020</t>
  </si>
  <si>
    <t>2504/2020</t>
  </si>
  <si>
    <t>2502/2020</t>
  </si>
  <si>
    <t>R20-10000</t>
  </si>
  <si>
    <t>501-35008/2020</t>
  </si>
  <si>
    <t>9003877856</t>
  </si>
  <si>
    <t>4917-31-1374-1020</t>
  </si>
  <si>
    <t>4918-32-1374-1020</t>
  </si>
  <si>
    <t>501-38945/2020</t>
  </si>
  <si>
    <t>9003900806</t>
  </si>
  <si>
    <t>5373-32-1374-1120</t>
  </si>
  <si>
    <t>5372-31-1374-1120</t>
  </si>
  <si>
    <t>915/2020</t>
  </si>
  <si>
    <t>923/2020</t>
  </si>
  <si>
    <t>916/2020</t>
  </si>
  <si>
    <t>926/2020</t>
  </si>
  <si>
    <t>1505420</t>
  </si>
  <si>
    <t>142320</t>
  </si>
  <si>
    <t>1424420</t>
  </si>
  <si>
    <t>1424520</t>
  </si>
  <si>
    <t>1424620</t>
  </si>
  <si>
    <t>1505220</t>
  </si>
  <si>
    <t>1505320</t>
  </si>
  <si>
    <t>60-1-000757-08202105</t>
  </si>
  <si>
    <t>66-1-000757-08202103</t>
  </si>
  <si>
    <t>69-1-000757-08202102</t>
  </si>
  <si>
    <t>75-1-000757-08202100</t>
  </si>
  <si>
    <t>72-1-000757-08202101</t>
  </si>
  <si>
    <t>57-1-000757-08202106</t>
  </si>
  <si>
    <t>63-1-000757-08202104</t>
  </si>
  <si>
    <t>3611/20</t>
  </si>
  <si>
    <t>3612/20</t>
  </si>
  <si>
    <t>3620/20</t>
  </si>
  <si>
    <t>3621/20</t>
  </si>
  <si>
    <t>3623/20</t>
  </si>
  <si>
    <t>3642/20</t>
  </si>
  <si>
    <t>3641/20</t>
  </si>
  <si>
    <t>3622/20</t>
  </si>
  <si>
    <t>3655/20</t>
  </si>
  <si>
    <t>3654/20</t>
  </si>
  <si>
    <t>3653/20</t>
  </si>
  <si>
    <t>3665/20</t>
  </si>
  <si>
    <t>3664/20</t>
  </si>
  <si>
    <t>3715/20</t>
  </si>
  <si>
    <t>3716/20</t>
  </si>
  <si>
    <t>3717/20</t>
  </si>
  <si>
    <t>3718/20</t>
  </si>
  <si>
    <t>3719/20</t>
  </si>
  <si>
    <t>3720/20</t>
  </si>
  <si>
    <t>3730/20</t>
  </si>
  <si>
    <t>3729/20</t>
  </si>
  <si>
    <t>3728/20</t>
  </si>
  <si>
    <t>249/20</t>
  </si>
  <si>
    <t>268/20</t>
  </si>
  <si>
    <t>269/20</t>
  </si>
  <si>
    <t>3806/20</t>
  </si>
  <si>
    <t>3804/20</t>
  </si>
  <si>
    <t>3807/20</t>
  </si>
  <si>
    <t>3805/20</t>
  </si>
  <si>
    <t>3803/20</t>
  </si>
  <si>
    <t>3802/20</t>
  </si>
  <si>
    <t>3800/20</t>
  </si>
  <si>
    <t>3801/20</t>
  </si>
  <si>
    <t>3798/20</t>
  </si>
  <si>
    <t>3796/20</t>
  </si>
  <si>
    <t>3797/20</t>
  </si>
  <si>
    <t>271/20</t>
  </si>
  <si>
    <t>3795/20</t>
  </si>
  <si>
    <t>2146/20</t>
  </si>
  <si>
    <t>431/VP</t>
  </si>
  <si>
    <t>518/VP</t>
  </si>
  <si>
    <t>5213-2020-TU-1037</t>
  </si>
  <si>
    <t>8620000210605210</t>
  </si>
  <si>
    <t>UGF1130/20-0669</t>
  </si>
  <si>
    <t>145/20</t>
  </si>
  <si>
    <t>103012731202011</t>
  </si>
  <si>
    <t>R-0180-20</t>
  </si>
  <si>
    <t>20-360-000399</t>
  </si>
  <si>
    <t>38/20</t>
  </si>
  <si>
    <t>000010</t>
  </si>
  <si>
    <t>UKUPNO SANITETSKI MATERIJAL</t>
  </si>
  <si>
    <t>UKUPNO ENERGENTI</t>
  </si>
  <si>
    <t>UKUPNO MATERIJALNI TROŠKOVI</t>
  </si>
  <si>
    <t>MATERIJALNI TROŠKOVI-PARTICIPACIJA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</si>
</sst>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6" fillId="0" borderId="1" xfId="1" applyBorder="1"/>
    <xf numFmtId="4" fontId="6" fillId="0" borderId="1" xfId="1" applyNumberFormat="1" applyBorder="1"/>
    <xf numFmtId="49" fontId="6" fillId="0" borderId="1" xfId="1" applyNumberFormat="1" applyBorder="1"/>
    <xf numFmtId="4" fontId="10" fillId="0" borderId="1" xfId="1" applyNumberFormat="1" applyFont="1" applyFill="1" applyBorder="1"/>
    <xf numFmtId="49" fontId="6" fillId="0" borderId="1" xfId="1" applyNumberFormat="1" applyFill="1" applyBorder="1"/>
    <xf numFmtId="4" fontId="9" fillId="5" borderId="1" xfId="1" applyNumberFormat="1" applyFont="1" applyFill="1" applyBorder="1"/>
    <xf numFmtId="49" fontId="9" fillId="5" borderId="1" xfId="1" applyNumberFormat="1" applyFont="1" applyFill="1" applyBorder="1"/>
    <xf numFmtId="49" fontId="6" fillId="5" borderId="1" xfId="1" applyNumberFormat="1" applyFill="1" applyBorder="1"/>
    <xf numFmtId="49" fontId="10" fillId="0" borderId="1" xfId="1" applyNumberFormat="1" applyFont="1" applyFill="1" applyBorder="1"/>
    <xf numFmtId="49" fontId="10" fillId="0" borderId="5" xfId="1" applyNumberFormat="1" applyFont="1" applyFill="1" applyBorder="1"/>
    <xf numFmtId="0" fontId="9" fillId="5" borderId="1" xfId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9" fontId="10" fillId="5" borderId="5" xfId="1" applyNumberFormat="1" applyFont="1" applyFill="1" applyBorder="1"/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2"/>
  <sheetViews>
    <sheetView tabSelected="1" topLeftCell="B1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1.42578125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7</v>
      </c>
      <c r="C5" s="46"/>
      <c r="D5" s="46"/>
    </row>
    <row r="6" spans="2:15" x14ac:dyDescent="0.25">
      <c r="B6" s="46" t="s">
        <v>8</v>
      </c>
      <c r="C6" s="46"/>
      <c r="D6" s="46"/>
    </row>
    <row r="7" spans="2:15" x14ac:dyDescent="0.25">
      <c r="I7" s="11"/>
      <c r="J7" s="11"/>
    </row>
    <row r="8" spans="2:15" x14ac:dyDescent="0.25">
      <c r="B8" s="47" t="s">
        <v>30</v>
      </c>
      <c r="C8" s="47"/>
      <c r="D8" s="47"/>
      <c r="E8" s="47"/>
      <c r="F8" s="47"/>
      <c r="G8" s="47"/>
      <c r="H8" s="47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52" t="s">
        <v>22</v>
      </c>
      <c r="C11" s="53"/>
      <c r="D11" s="53"/>
      <c r="E11" s="53"/>
      <c r="F11" s="54"/>
      <c r="G11" s="2" t="s">
        <v>5</v>
      </c>
      <c r="H11" s="2" t="s">
        <v>6</v>
      </c>
      <c r="I11" s="11"/>
      <c r="J11" s="11"/>
      <c r="K11" s="48"/>
      <c r="L11" s="48"/>
      <c r="M11" s="48"/>
      <c r="N11" s="48"/>
      <c r="O11" s="48"/>
    </row>
    <row r="12" spans="2:15" x14ac:dyDescent="0.25">
      <c r="B12" s="50" t="s">
        <v>20</v>
      </c>
      <c r="C12" s="50"/>
      <c r="D12" s="50"/>
      <c r="E12" s="50"/>
      <c r="F12" s="50"/>
      <c r="G12" s="14">
        <v>44191</v>
      </c>
      <c r="H12" s="23">
        <v>1449614.32</v>
      </c>
      <c r="I12" s="11"/>
      <c r="J12" s="11"/>
      <c r="K12" s="9"/>
      <c r="L12" s="9"/>
      <c r="M12" s="9"/>
      <c r="N12" s="9"/>
      <c r="O12" s="9"/>
    </row>
    <row r="13" spans="2:15" x14ac:dyDescent="0.25">
      <c r="B13" s="49" t="s">
        <v>9</v>
      </c>
      <c r="C13" s="49"/>
      <c r="D13" s="49"/>
      <c r="E13" s="49"/>
      <c r="F13" s="49"/>
      <c r="G13" s="24">
        <v>44191</v>
      </c>
      <c r="H13" s="3">
        <f>H14+H30-H37-H51</f>
        <v>947721.92000000039</v>
      </c>
      <c r="I13" s="11"/>
      <c r="J13" s="11"/>
      <c r="K13" s="9"/>
      <c r="L13" s="9"/>
      <c r="M13" s="9"/>
      <c r="N13" s="9"/>
      <c r="O13" s="9"/>
    </row>
    <row r="14" spans="2:15" x14ac:dyDescent="0.25">
      <c r="B14" s="51" t="s">
        <v>23</v>
      </c>
      <c r="C14" s="51"/>
      <c r="D14" s="51"/>
      <c r="E14" s="51"/>
      <c r="F14" s="51"/>
      <c r="G14" s="16">
        <v>44191</v>
      </c>
      <c r="H14" s="4">
        <f>H15+H16+H17+H18+H19+H20+H21+H22+H23+H24+H25+H26+H27+H28+H29</f>
        <v>3580392.72</v>
      </c>
      <c r="I14" s="11"/>
      <c r="J14" s="11"/>
      <c r="K14" s="9"/>
      <c r="L14" s="9"/>
      <c r="M14" s="9"/>
      <c r="N14" s="9"/>
      <c r="O14" s="9"/>
    </row>
    <row r="15" spans="2:15" x14ac:dyDescent="0.25">
      <c r="B15" s="39" t="s">
        <v>10</v>
      </c>
      <c r="C15" s="40"/>
      <c r="D15" s="40"/>
      <c r="E15" s="40"/>
      <c r="F15" s="41"/>
      <c r="G15" s="12"/>
      <c r="H15" s="15">
        <v>0</v>
      </c>
      <c r="I15" s="11"/>
      <c r="J15" s="11"/>
      <c r="K15" s="8"/>
    </row>
    <row r="16" spans="2:15" x14ac:dyDescent="0.25">
      <c r="B16" s="39" t="s">
        <v>26</v>
      </c>
      <c r="C16" s="40"/>
      <c r="D16" s="40"/>
      <c r="E16" s="40"/>
      <c r="F16" s="41"/>
      <c r="G16" s="12"/>
      <c r="H16" s="15">
        <v>0</v>
      </c>
      <c r="I16" s="11"/>
      <c r="J16" s="11"/>
      <c r="K16" s="8"/>
    </row>
    <row r="17" spans="2:12" x14ac:dyDescent="0.25">
      <c r="B17" s="39" t="s">
        <v>27</v>
      </c>
      <c r="C17" s="40"/>
      <c r="D17" s="40"/>
      <c r="E17" s="40"/>
      <c r="F17" s="41"/>
      <c r="G17" s="12"/>
      <c r="H17" s="15">
        <f>5492786.76+791101.02-6180093.17-103776.28</f>
        <v>18.329999999405118</v>
      </c>
      <c r="I17" s="11"/>
      <c r="J17" s="11"/>
      <c r="K17" s="8"/>
    </row>
    <row r="18" spans="2:12" x14ac:dyDescent="0.25">
      <c r="B18" s="39" t="s">
        <v>11</v>
      </c>
      <c r="C18" s="40"/>
      <c r="D18" s="40"/>
      <c r="E18" s="40"/>
      <c r="F18" s="41"/>
      <c r="G18" s="12"/>
      <c r="H18" s="10">
        <f>2941171.44-1145491.22+71500.88-311500.88+16808-3616.27-5009.43+1066750-70000+45000-8672.44+25000+85667.11-211938.59-1045277.09-13125+50000-3825+51191.51-4193-16661.07-42135-971530.81+76271.71</f>
        <v>576384.85000000056</v>
      </c>
      <c r="I18" s="11"/>
      <c r="J18" s="11"/>
      <c r="K18" s="8"/>
      <c r="L18" s="8"/>
    </row>
    <row r="19" spans="2:12" x14ac:dyDescent="0.25">
      <c r="B19" s="39" t="s">
        <v>28</v>
      </c>
      <c r="C19" s="40"/>
      <c r="D19" s="40"/>
      <c r="E19" s="40"/>
      <c r="F19" s="41"/>
      <c r="G19" s="12"/>
      <c r="H19" s="10">
        <v>0</v>
      </c>
      <c r="I19" s="11"/>
      <c r="J19" s="11"/>
      <c r="K19" s="8"/>
      <c r="L19" s="8"/>
    </row>
    <row r="20" spans="2:12" x14ac:dyDescent="0.25">
      <c r="B20" s="39" t="s">
        <v>12</v>
      </c>
      <c r="C20" s="40"/>
      <c r="D20" s="40"/>
      <c r="E20" s="40"/>
      <c r="F20" s="41"/>
      <c r="G20" s="12"/>
      <c r="H20" s="10">
        <v>0</v>
      </c>
      <c r="I20" s="11"/>
      <c r="J20" s="11"/>
    </row>
    <row r="21" spans="2:12" x14ac:dyDescent="0.25">
      <c r="B21" s="39" t="s">
        <v>19</v>
      </c>
      <c r="C21" s="40"/>
      <c r="D21" s="40"/>
      <c r="E21" s="40"/>
      <c r="F21" s="41"/>
      <c r="G21" s="12"/>
      <c r="H21" s="10">
        <v>0</v>
      </c>
      <c r="I21" s="11"/>
      <c r="J21" s="11"/>
    </row>
    <row r="22" spans="2:12" x14ac:dyDescent="0.25">
      <c r="B22" s="39" t="s">
        <v>2</v>
      </c>
      <c r="C22" s="40"/>
      <c r="D22" s="40"/>
      <c r="E22" s="40"/>
      <c r="F22" s="41"/>
      <c r="G22" s="12"/>
      <c r="H22" s="10">
        <v>438919.4</v>
      </c>
      <c r="I22" s="11"/>
      <c r="J22" s="11"/>
    </row>
    <row r="23" spans="2:12" x14ac:dyDescent="0.25">
      <c r="B23" s="39" t="s">
        <v>3</v>
      </c>
      <c r="C23" s="40"/>
      <c r="D23" s="40"/>
      <c r="E23" s="40"/>
      <c r="F23" s="41"/>
      <c r="G23" s="12"/>
      <c r="H23" s="10">
        <v>1735612.1</v>
      </c>
      <c r="I23" s="11"/>
      <c r="J23" s="11"/>
    </row>
    <row r="24" spans="2:12" x14ac:dyDescent="0.25">
      <c r="B24" s="39" t="s">
        <v>13</v>
      </c>
      <c r="C24" s="40"/>
      <c r="D24" s="40"/>
      <c r="E24" s="40"/>
      <c r="F24" s="41"/>
      <c r="G24" s="12"/>
      <c r="H24" s="10">
        <f>802291.67</f>
        <v>802291.67</v>
      </c>
      <c r="I24" s="11"/>
      <c r="J24" s="11"/>
      <c r="K24" s="11"/>
      <c r="L24" s="8"/>
    </row>
    <row r="25" spans="2:12" x14ac:dyDescent="0.25">
      <c r="B25" s="39" t="s">
        <v>25</v>
      </c>
      <c r="C25" s="40"/>
      <c r="D25" s="40"/>
      <c r="E25" s="40"/>
      <c r="F25" s="41"/>
      <c r="G25" s="12"/>
      <c r="H25" s="10">
        <v>0</v>
      </c>
      <c r="I25" s="11"/>
      <c r="J25" s="11"/>
      <c r="K25" s="11"/>
      <c r="L25" s="8"/>
    </row>
    <row r="26" spans="2:12" x14ac:dyDescent="0.25">
      <c r="B26" s="39" t="s">
        <v>14</v>
      </c>
      <c r="C26" s="40"/>
      <c r="D26" s="40"/>
      <c r="E26" s="40"/>
      <c r="F26" s="41"/>
      <c r="G26" s="12"/>
      <c r="H26" s="10">
        <v>0</v>
      </c>
      <c r="I26" s="11"/>
      <c r="J26" s="11"/>
      <c r="K26" s="8"/>
    </row>
    <row r="27" spans="2:12" x14ac:dyDescent="0.25">
      <c r="B27" s="39" t="s">
        <v>15</v>
      </c>
      <c r="C27" s="40"/>
      <c r="D27" s="40"/>
      <c r="E27" s="40"/>
      <c r="F27" s="41"/>
      <c r="G27" s="12"/>
      <c r="H27" s="10">
        <v>0</v>
      </c>
      <c r="I27" s="11"/>
      <c r="J27" s="11"/>
      <c r="K27" s="8"/>
      <c r="L27" s="8"/>
    </row>
    <row r="28" spans="2:12" x14ac:dyDescent="0.25">
      <c r="B28" s="39" t="s">
        <v>32</v>
      </c>
      <c r="C28" s="40"/>
      <c r="D28" s="40"/>
      <c r="E28" s="40"/>
      <c r="F28" s="41"/>
      <c r="G28" s="13"/>
      <c r="H28" s="10">
        <f>226768.98+6950+2050-226445.46-5985+7900+2100+6700+1550+2800+1631+1750-30880.8+6500+1650+8700+1700+90.57+3600+1700-1631+2850+2950+1050+6400+3100-24984.28+3550+650+2150+1500+3550+550-21766.08+2000+2550+1350-450+2050+1800-8944+1850+1500+2500+1150+2250+900-5985+5900+2400+750+5050+1150+2300+1550+750+850+1050+1250+1000+1600+850+1750+350-8673.6+1750+600+3300+300+250+1700+3270+450-23421.96+3020+700+3150+950+2050+950+2850+550+800-1197</f>
        <v>27166.370000000024</v>
      </c>
      <c r="I28" s="11"/>
      <c r="J28" s="11"/>
      <c r="K28" s="8"/>
      <c r="L28" s="8"/>
    </row>
    <row r="29" spans="2:12" x14ac:dyDescent="0.25">
      <c r="B29" s="39" t="s">
        <v>29</v>
      </c>
      <c r="C29" s="40"/>
      <c r="D29" s="40"/>
      <c r="E29" s="40"/>
      <c r="F29" s="41"/>
      <c r="G29" s="13"/>
      <c r="H29" s="10">
        <v>0</v>
      </c>
      <c r="I29" s="11"/>
      <c r="J29" s="11"/>
      <c r="K29" s="8"/>
      <c r="L29" s="8"/>
    </row>
    <row r="30" spans="2:12" x14ac:dyDescent="0.25">
      <c r="B30" s="42" t="s">
        <v>24</v>
      </c>
      <c r="C30" s="43"/>
      <c r="D30" s="43"/>
      <c r="E30" s="43"/>
      <c r="F30" s="44"/>
      <c r="G30" s="16">
        <v>44191</v>
      </c>
      <c r="H30" s="4">
        <f>H31+H32+H33+H34+H35+H36</f>
        <v>354164.20999999996</v>
      </c>
      <c r="I30" s="11"/>
      <c r="J30" s="11"/>
      <c r="K30" s="8"/>
    </row>
    <row r="31" spans="2:12" x14ac:dyDescent="0.25">
      <c r="B31" s="39" t="s">
        <v>10</v>
      </c>
      <c r="C31" s="40"/>
      <c r="D31" s="40"/>
      <c r="E31" s="40"/>
      <c r="F31" s="41"/>
      <c r="G31" s="2"/>
      <c r="H31" s="15">
        <v>0</v>
      </c>
      <c r="I31" s="11"/>
      <c r="J31" s="11"/>
      <c r="K31" s="8"/>
    </row>
    <row r="32" spans="2:12" x14ac:dyDescent="0.25">
      <c r="B32" s="39" t="s">
        <v>11</v>
      </c>
      <c r="C32" s="40"/>
      <c r="D32" s="40"/>
      <c r="E32" s="40"/>
      <c r="F32" s="41"/>
      <c r="G32" s="2"/>
      <c r="H32" s="10">
        <f>159868.39+135083-105001.41+135083-118951.11+135083-96223.18-2500+135083-115657.02+135083-103735.49+135083-97650.79+135083-126589.31+135083-126470.34+3825-117952.69</f>
        <v>233626.05</v>
      </c>
      <c r="I32" s="27"/>
      <c r="J32" s="11"/>
      <c r="K32" s="8"/>
    </row>
    <row r="33" spans="2:13" x14ac:dyDescent="0.25">
      <c r="B33" s="39" t="s">
        <v>13</v>
      </c>
      <c r="C33" s="40"/>
      <c r="D33" s="40"/>
      <c r="E33" s="40"/>
      <c r="F33" s="41"/>
      <c r="G33" s="2"/>
      <c r="H33" s="10">
        <v>94666.67</v>
      </c>
      <c r="I33" s="11"/>
      <c r="J33" s="11"/>
      <c r="K33" s="8"/>
      <c r="L33" s="8"/>
      <c r="M33" s="8"/>
    </row>
    <row r="34" spans="2:13" x14ac:dyDescent="0.25">
      <c r="B34" s="39" t="s">
        <v>14</v>
      </c>
      <c r="C34" s="40"/>
      <c r="D34" s="40"/>
      <c r="E34" s="40"/>
      <c r="F34" s="41"/>
      <c r="G34" s="2"/>
      <c r="H34" s="10">
        <v>0</v>
      </c>
      <c r="I34" s="11"/>
      <c r="J34" s="11"/>
    </row>
    <row r="35" spans="2:13" x14ac:dyDescent="0.25">
      <c r="B35" s="39" t="s">
        <v>15</v>
      </c>
      <c r="C35" s="40"/>
      <c r="D35" s="40"/>
      <c r="E35" s="40"/>
      <c r="F35" s="41"/>
      <c r="G35" s="2"/>
      <c r="H35" s="10">
        <v>0</v>
      </c>
      <c r="I35" s="11"/>
      <c r="J35" s="11"/>
    </row>
    <row r="36" spans="2:13" x14ac:dyDescent="0.25">
      <c r="B36" s="39" t="s">
        <v>32</v>
      </c>
      <c r="C36" s="40"/>
      <c r="D36" s="40"/>
      <c r="E36" s="40"/>
      <c r="F36" s="41"/>
      <c r="G36" s="2"/>
      <c r="H36" s="10">
        <f>5430+19247+4887+18701+2715-5333.33+9500-42733.34+3258-2712+2987+16193-5333.33+5973-3240+6312+1631-5368.84+3529-17344.88+21317-36694.34+4616+5588-11715.33+4553+1086+3518+1286.88+4344+1629+8846-800</f>
        <v>25871.49</v>
      </c>
      <c r="I36" s="11"/>
      <c r="J36" s="11"/>
    </row>
    <row r="37" spans="2:13" x14ac:dyDescent="0.25">
      <c r="B37" s="58" t="s">
        <v>16</v>
      </c>
      <c r="C37" s="59"/>
      <c r="D37" s="59"/>
      <c r="E37" s="59"/>
      <c r="F37" s="60"/>
      <c r="G37" s="17">
        <v>44191</v>
      </c>
      <c r="H37" s="5">
        <f>SUM(H39:H50)</f>
        <v>2986835.01</v>
      </c>
      <c r="I37" s="11"/>
      <c r="J37" s="11"/>
    </row>
    <row r="38" spans="2:13" x14ac:dyDescent="0.25">
      <c r="B38" s="39" t="s">
        <v>10</v>
      </c>
      <c r="C38" s="40"/>
      <c r="D38" s="40"/>
      <c r="E38" s="40"/>
      <c r="F38" s="41"/>
      <c r="G38" s="13"/>
      <c r="H38" s="15">
        <v>0</v>
      </c>
      <c r="I38" s="11"/>
      <c r="J38" s="11"/>
    </row>
    <row r="39" spans="2:13" x14ac:dyDescent="0.25">
      <c r="B39" s="39" t="s">
        <v>26</v>
      </c>
      <c r="C39" s="40"/>
      <c r="D39" s="40"/>
      <c r="E39" s="40"/>
      <c r="F39" s="41"/>
      <c r="G39" s="13"/>
      <c r="H39" s="15">
        <v>0</v>
      </c>
      <c r="I39" s="11"/>
      <c r="J39" s="11"/>
    </row>
    <row r="40" spans="2:13" x14ac:dyDescent="0.25">
      <c r="B40" s="39" t="s">
        <v>27</v>
      </c>
      <c r="C40" s="40"/>
      <c r="D40" s="40"/>
      <c r="E40" s="40"/>
      <c r="F40" s="41"/>
      <c r="G40" s="13"/>
      <c r="H40" s="15">
        <v>0</v>
      </c>
      <c r="I40" s="11"/>
      <c r="J40" s="11"/>
    </row>
    <row r="41" spans="2:13" x14ac:dyDescent="0.25">
      <c r="B41" s="39" t="s">
        <v>11</v>
      </c>
      <c r="C41" s="40"/>
      <c r="D41" s="40"/>
      <c r="E41" s="40"/>
      <c r="F41" s="41"/>
      <c r="G41" s="13"/>
      <c r="H41" s="15">
        <v>0</v>
      </c>
      <c r="I41" s="11"/>
      <c r="J41" s="11"/>
      <c r="L41" s="8"/>
    </row>
    <row r="42" spans="2:13" x14ac:dyDescent="0.25">
      <c r="B42" s="39" t="s">
        <v>28</v>
      </c>
      <c r="C42" s="40"/>
      <c r="D42" s="40"/>
      <c r="E42" s="40"/>
      <c r="F42" s="41"/>
      <c r="G42" s="13"/>
      <c r="H42" s="15">
        <v>0</v>
      </c>
      <c r="I42" s="11"/>
      <c r="J42" s="11"/>
      <c r="L42" s="8"/>
    </row>
    <row r="43" spans="2:13" x14ac:dyDescent="0.25">
      <c r="B43" s="39" t="s">
        <v>12</v>
      </c>
      <c r="C43" s="40"/>
      <c r="D43" s="40"/>
      <c r="E43" s="40"/>
      <c r="F43" s="41"/>
      <c r="G43" s="13"/>
      <c r="H43" s="10">
        <v>0</v>
      </c>
      <c r="I43" s="11"/>
      <c r="J43" s="11"/>
    </row>
    <row r="44" spans="2:13" x14ac:dyDescent="0.25">
      <c r="B44" s="39" t="s">
        <v>19</v>
      </c>
      <c r="C44" s="40"/>
      <c r="D44" s="40"/>
      <c r="E44" s="40"/>
      <c r="F44" s="41"/>
      <c r="G44" s="13"/>
      <c r="H44" s="10">
        <v>0</v>
      </c>
      <c r="I44" s="11"/>
      <c r="J44" s="11"/>
      <c r="L44" s="8"/>
    </row>
    <row r="45" spans="2:13" x14ac:dyDescent="0.25">
      <c r="B45" s="39" t="s">
        <v>2</v>
      </c>
      <c r="C45" s="40"/>
      <c r="D45" s="40"/>
      <c r="E45" s="40"/>
      <c r="F45" s="41"/>
      <c r="G45" s="13"/>
      <c r="H45" s="10">
        <v>438919.4</v>
      </c>
      <c r="I45" s="11"/>
      <c r="J45" s="11"/>
    </row>
    <row r="46" spans="2:13" x14ac:dyDescent="0.25">
      <c r="B46" s="39" t="s">
        <v>3</v>
      </c>
      <c r="C46" s="40"/>
      <c r="D46" s="40"/>
      <c r="E46" s="40"/>
      <c r="F46" s="41"/>
      <c r="G46" s="13"/>
      <c r="H46" s="10">
        <v>1735612.1</v>
      </c>
      <c r="I46" s="11"/>
      <c r="J46" s="11"/>
    </row>
    <row r="47" spans="2:13" x14ac:dyDescent="0.25">
      <c r="B47" s="39" t="s">
        <v>13</v>
      </c>
      <c r="C47" s="40"/>
      <c r="D47" s="40"/>
      <c r="E47" s="40"/>
      <c r="F47" s="41"/>
      <c r="G47" s="13"/>
      <c r="H47" s="10">
        <v>812303.51</v>
      </c>
      <c r="I47" s="11"/>
      <c r="J47" s="11"/>
    </row>
    <row r="48" spans="2:13" x14ac:dyDescent="0.25">
      <c r="B48" s="39" t="s">
        <v>14</v>
      </c>
      <c r="C48" s="40"/>
      <c r="D48" s="40"/>
      <c r="E48" s="40"/>
      <c r="F48" s="41"/>
      <c r="G48" s="13"/>
      <c r="H48" s="10">
        <v>0</v>
      </c>
      <c r="I48" s="11"/>
      <c r="J48" s="11"/>
    </row>
    <row r="49" spans="2:12" x14ac:dyDescent="0.25">
      <c r="B49" s="39" t="s">
        <v>15</v>
      </c>
      <c r="C49" s="40"/>
      <c r="D49" s="40"/>
      <c r="E49" s="40"/>
      <c r="F49" s="41"/>
      <c r="G49" s="13"/>
      <c r="H49" s="10">
        <v>0</v>
      </c>
      <c r="I49" s="11"/>
      <c r="J49" s="11"/>
      <c r="K49" s="8"/>
    </row>
    <row r="50" spans="2:12" x14ac:dyDescent="0.25">
      <c r="B50" s="39" t="s">
        <v>29</v>
      </c>
      <c r="C50" s="40"/>
      <c r="D50" s="40"/>
      <c r="E50" s="40"/>
      <c r="F50" s="41"/>
      <c r="G50" s="13"/>
      <c r="H50" s="10">
        <v>0</v>
      </c>
      <c r="I50" s="11"/>
      <c r="J50" s="11"/>
      <c r="K50" s="8"/>
    </row>
    <row r="51" spans="2:12" x14ac:dyDescent="0.25">
      <c r="B51" s="58" t="s">
        <v>21</v>
      </c>
      <c r="C51" s="59"/>
      <c r="D51" s="59"/>
      <c r="E51" s="59"/>
      <c r="F51" s="60"/>
      <c r="G51" s="17">
        <v>44191</v>
      </c>
      <c r="H51" s="5">
        <f>SUM(H52:H56)</f>
        <v>0</v>
      </c>
      <c r="I51" s="11"/>
      <c r="J51" s="11"/>
    </row>
    <row r="52" spans="2:12" x14ac:dyDescent="0.25">
      <c r="B52" s="39" t="s">
        <v>10</v>
      </c>
      <c r="C52" s="40"/>
      <c r="D52" s="40"/>
      <c r="E52" s="40"/>
      <c r="F52" s="41"/>
      <c r="G52" s="2"/>
      <c r="H52" s="15">
        <v>0</v>
      </c>
      <c r="I52" s="11"/>
      <c r="J52" s="11"/>
    </row>
    <row r="53" spans="2:12" x14ac:dyDescent="0.25">
      <c r="B53" s="39" t="s">
        <v>11</v>
      </c>
      <c r="C53" s="40"/>
      <c r="D53" s="40"/>
      <c r="E53" s="40"/>
      <c r="F53" s="41"/>
      <c r="G53" s="2"/>
      <c r="H53" s="3">
        <v>0</v>
      </c>
      <c r="I53" s="11"/>
      <c r="J53" s="11"/>
    </row>
    <row r="54" spans="2:12" x14ac:dyDescent="0.25">
      <c r="B54" s="39" t="s">
        <v>13</v>
      </c>
      <c r="C54" s="40"/>
      <c r="D54" s="40"/>
      <c r="E54" s="40"/>
      <c r="F54" s="41"/>
      <c r="G54" s="2"/>
      <c r="H54" s="10">
        <v>0</v>
      </c>
      <c r="I54" s="11"/>
      <c r="J54" s="11"/>
    </row>
    <row r="55" spans="2:12" x14ac:dyDescent="0.25">
      <c r="B55" s="39" t="s">
        <v>14</v>
      </c>
      <c r="C55" s="40"/>
      <c r="D55" s="40"/>
      <c r="E55" s="40"/>
      <c r="F55" s="41"/>
      <c r="G55" s="2"/>
      <c r="H55" s="3">
        <v>0</v>
      </c>
      <c r="I55" s="11"/>
      <c r="J55" s="11"/>
      <c r="K55" s="8"/>
    </row>
    <row r="56" spans="2:12" x14ac:dyDescent="0.25">
      <c r="B56" s="39" t="s">
        <v>15</v>
      </c>
      <c r="C56" s="40"/>
      <c r="D56" s="40"/>
      <c r="E56" s="40"/>
      <c r="F56" s="41"/>
      <c r="G56" s="2"/>
      <c r="H56" s="10">
        <v>0</v>
      </c>
      <c r="I56" s="11"/>
      <c r="J56" s="11"/>
    </row>
    <row r="57" spans="2:12" x14ac:dyDescent="0.25">
      <c r="B57" s="61" t="s">
        <v>18</v>
      </c>
      <c r="C57" s="62"/>
      <c r="D57" s="62"/>
      <c r="E57" s="62"/>
      <c r="F57" s="63"/>
      <c r="G57" s="18">
        <v>44191</v>
      </c>
      <c r="H57" s="6">
        <f>3678.78+562500+18900-581400+1013.25+13021.58+1608.3-0.97-15643.13+0.13+114524.2+423597.42+464492.86+48.67+197.97+7405.27-1010265.93+5223.56+7969.93+7302.83-20496.32+498214</f>
        <v>501892.4</v>
      </c>
      <c r="I57" s="11"/>
      <c r="L57" s="8"/>
    </row>
    <row r="58" spans="2:12" x14ac:dyDescent="0.25">
      <c r="B58" s="39" t="s">
        <v>17</v>
      </c>
      <c r="C58" s="40"/>
      <c r="D58" s="40"/>
      <c r="E58" s="40"/>
      <c r="F58" s="41"/>
      <c r="G58" s="26"/>
      <c r="H58" s="3">
        <v>0</v>
      </c>
      <c r="I58" s="11"/>
      <c r="J58" s="11"/>
    </row>
    <row r="59" spans="2:12" x14ac:dyDescent="0.25">
      <c r="B59" s="55" t="s">
        <v>4</v>
      </c>
      <c r="C59" s="56"/>
      <c r="D59" s="56"/>
      <c r="E59" s="56"/>
      <c r="F59" s="57"/>
      <c r="G59" s="2"/>
      <c r="H59" s="7">
        <f>H14+H30-H37-H51+H57-H58</f>
        <v>1449614.3200000003</v>
      </c>
      <c r="I59" s="11"/>
      <c r="J59" s="11"/>
      <c r="K59" s="8"/>
    </row>
    <row r="60" spans="2:12" x14ac:dyDescent="0.25">
      <c r="B60" s="19"/>
      <c r="C60" s="19"/>
      <c r="D60" s="19"/>
      <c r="E60" s="19"/>
      <c r="F60" s="19"/>
      <c r="G60" s="9"/>
      <c r="H60" s="20"/>
      <c r="I60" s="11"/>
      <c r="J60" s="11"/>
      <c r="K60" s="8"/>
    </row>
    <row r="61" spans="2:12" ht="15.75" x14ac:dyDescent="0.25">
      <c r="B61" s="21" t="s">
        <v>31</v>
      </c>
      <c r="C61" s="25"/>
      <c r="D61" s="25"/>
      <c r="E61" s="22"/>
      <c r="F61" s="22"/>
      <c r="G61" s="9"/>
      <c r="H61" s="20"/>
      <c r="I61" s="11"/>
      <c r="J61" s="11"/>
      <c r="K61" s="8"/>
    </row>
    <row r="62" spans="2:12" x14ac:dyDescent="0.25">
      <c r="H62" s="8"/>
    </row>
    <row r="63" spans="2:12" x14ac:dyDescent="0.25">
      <c r="B63" s="28" t="s">
        <v>33</v>
      </c>
      <c r="C63" s="29">
        <v>9432.6</v>
      </c>
      <c r="D63" s="30" t="s">
        <v>54</v>
      </c>
    </row>
    <row r="64" spans="2:12" x14ac:dyDescent="0.25">
      <c r="B64" s="28" t="s">
        <v>33</v>
      </c>
      <c r="C64" s="31">
        <v>8534.4</v>
      </c>
      <c r="D64" s="30" t="s">
        <v>55</v>
      </c>
    </row>
    <row r="65" spans="2:4" x14ac:dyDescent="0.25">
      <c r="B65" s="28" t="s">
        <v>33</v>
      </c>
      <c r="C65" s="31">
        <v>1915.2</v>
      </c>
      <c r="D65" s="30" t="s">
        <v>55</v>
      </c>
    </row>
    <row r="66" spans="2:4" x14ac:dyDescent="0.25">
      <c r="B66" s="28" t="s">
        <v>33</v>
      </c>
      <c r="C66" s="31">
        <v>6195.6</v>
      </c>
      <c r="D66" s="32" t="s">
        <v>56</v>
      </c>
    </row>
    <row r="67" spans="2:4" x14ac:dyDescent="0.25">
      <c r="B67" s="28" t="s">
        <v>33</v>
      </c>
      <c r="C67" s="31">
        <v>9600</v>
      </c>
      <c r="D67" s="32" t="s">
        <v>57</v>
      </c>
    </row>
    <row r="68" spans="2:4" x14ac:dyDescent="0.25">
      <c r="B68" s="28" t="s">
        <v>34</v>
      </c>
      <c r="C68" s="31">
        <v>1152</v>
      </c>
      <c r="D68" s="30" t="s">
        <v>58</v>
      </c>
    </row>
    <row r="69" spans="2:4" x14ac:dyDescent="0.25">
      <c r="B69" s="28" t="s">
        <v>34</v>
      </c>
      <c r="C69" s="31">
        <v>13200</v>
      </c>
      <c r="D69" s="30" t="s">
        <v>59</v>
      </c>
    </row>
    <row r="70" spans="2:4" x14ac:dyDescent="0.25">
      <c r="B70" s="28" t="s">
        <v>34</v>
      </c>
      <c r="C70" s="31">
        <v>28455.599999999999</v>
      </c>
      <c r="D70" s="32" t="s">
        <v>60</v>
      </c>
    </row>
    <row r="71" spans="2:4" x14ac:dyDescent="0.25">
      <c r="B71" s="28" t="s">
        <v>35</v>
      </c>
      <c r="C71" s="31">
        <v>360434</v>
      </c>
      <c r="D71" s="32" t="s">
        <v>61</v>
      </c>
    </row>
    <row r="72" spans="2:4" x14ac:dyDescent="0.25">
      <c r="B72" s="38" t="s">
        <v>138</v>
      </c>
      <c r="C72" s="33">
        <f>SUM(C63:C71)</f>
        <v>438919.4</v>
      </c>
      <c r="D72" s="34"/>
    </row>
    <row r="73" spans="2:4" x14ac:dyDescent="0.25">
      <c r="B73" s="28" t="s">
        <v>36</v>
      </c>
      <c r="C73" s="31">
        <v>28795.17</v>
      </c>
      <c r="D73" s="30" t="s">
        <v>62</v>
      </c>
    </row>
    <row r="74" spans="2:4" x14ac:dyDescent="0.25">
      <c r="B74" s="28" t="s">
        <v>37</v>
      </c>
      <c r="C74" s="31">
        <v>380667.12</v>
      </c>
      <c r="D74" s="30" t="s">
        <v>63</v>
      </c>
    </row>
    <row r="75" spans="2:4" x14ac:dyDescent="0.25">
      <c r="B75" s="28" t="s">
        <v>38</v>
      </c>
      <c r="C75" s="31">
        <v>298611.7</v>
      </c>
      <c r="D75" s="30" t="s">
        <v>64</v>
      </c>
    </row>
    <row r="76" spans="2:4" x14ac:dyDescent="0.25">
      <c r="B76" s="28" t="s">
        <v>38</v>
      </c>
      <c r="C76" s="31">
        <v>151877.26</v>
      </c>
      <c r="D76" s="30" t="s">
        <v>65</v>
      </c>
    </row>
    <row r="77" spans="2:4" x14ac:dyDescent="0.25">
      <c r="B77" s="28" t="s">
        <v>36</v>
      </c>
      <c r="C77" s="31">
        <v>28795.17</v>
      </c>
      <c r="D77" s="30" t="s">
        <v>66</v>
      </c>
    </row>
    <row r="78" spans="2:4" x14ac:dyDescent="0.25">
      <c r="B78" s="28" t="s">
        <v>37</v>
      </c>
      <c r="C78" s="31">
        <v>396376.72</v>
      </c>
      <c r="D78" s="30" t="s">
        <v>67</v>
      </c>
    </row>
    <row r="79" spans="2:4" x14ac:dyDescent="0.25">
      <c r="B79" s="28" t="s">
        <v>38</v>
      </c>
      <c r="C79" s="31">
        <v>151877.26</v>
      </c>
      <c r="D79" s="30" t="s">
        <v>68</v>
      </c>
    </row>
    <row r="80" spans="2:4" x14ac:dyDescent="0.25">
      <c r="B80" s="28" t="s">
        <v>38</v>
      </c>
      <c r="C80" s="31">
        <v>298611.7</v>
      </c>
      <c r="D80" s="30" t="s">
        <v>69</v>
      </c>
    </row>
    <row r="81" spans="2:4" x14ac:dyDescent="0.25">
      <c r="B81" s="38" t="s">
        <v>139</v>
      </c>
      <c r="C81" s="33">
        <f>SUM(C73:C80)</f>
        <v>1735612.1</v>
      </c>
      <c r="D81" s="35"/>
    </row>
    <row r="82" spans="2:4" x14ac:dyDescent="0.25">
      <c r="B82" s="28" t="s">
        <v>39</v>
      </c>
      <c r="C82" s="31">
        <v>18468</v>
      </c>
      <c r="D82" s="30" t="s">
        <v>70</v>
      </c>
    </row>
    <row r="83" spans="2:4" x14ac:dyDescent="0.25">
      <c r="B83" s="28" t="s">
        <v>39</v>
      </c>
      <c r="C83" s="31">
        <v>7500</v>
      </c>
      <c r="D83" s="30" t="s">
        <v>71</v>
      </c>
    </row>
    <row r="84" spans="2:4" x14ac:dyDescent="0.25">
      <c r="B84" s="28" t="s">
        <v>39</v>
      </c>
      <c r="C84" s="31">
        <v>34500</v>
      </c>
      <c r="D84" s="30" t="s">
        <v>72</v>
      </c>
    </row>
    <row r="85" spans="2:4" x14ac:dyDescent="0.25">
      <c r="B85" s="28" t="s">
        <v>39</v>
      </c>
      <c r="C85" s="31">
        <v>15000</v>
      </c>
      <c r="D85" s="30" t="s">
        <v>73</v>
      </c>
    </row>
    <row r="86" spans="2:4" x14ac:dyDescent="0.25">
      <c r="B86" s="28" t="s">
        <v>40</v>
      </c>
      <c r="C86" s="31">
        <v>494.11</v>
      </c>
      <c r="D86" s="30" t="s">
        <v>74</v>
      </c>
    </row>
    <row r="87" spans="2:4" x14ac:dyDescent="0.25">
      <c r="B87" s="28" t="s">
        <v>40</v>
      </c>
      <c r="C87" s="31">
        <v>39027.449999999997</v>
      </c>
      <c r="D87" s="30" t="s">
        <v>75</v>
      </c>
    </row>
    <row r="88" spans="2:4" x14ac:dyDescent="0.25">
      <c r="B88" s="28" t="s">
        <v>40</v>
      </c>
      <c r="C88" s="31">
        <v>23631.3</v>
      </c>
      <c r="D88" s="30" t="s">
        <v>76</v>
      </c>
    </row>
    <row r="89" spans="2:4" x14ac:dyDescent="0.25">
      <c r="B89" s="28" t="s">
        <v>40</v>
      </c>
      <c r="C89" s="31">
        <v>38669.4</v>
      </c>
      <c r="D89" s="30" t="s">
        <v>77</v>
      </c>
    </row>
    <row r="90" spans="2:4" x14ac:dyDescent="0.25">
      <c r="B90" s="28" t="s">
        <v>40</v>
      </c>
      <c r="C90" s="31">
        <v>293.60000000000002</v>
      </c>
      <c r="D90" s="30" t="s">
        <v>78</v>
      </c>
    </row>
    <row r="91" spans="2:4" x14ac:dyDescent="0.25">
      <c r="B91" s="28" t="s">
        <v>40</v>
      </c>
      <c r="C91" s="31">
        <v>193.35</v>
      </c>
      <c r="D91" s="30" t="s">
        <v>79</v>
      </c>
    </row>
    <row r="92" spans="2:4" x14ac:dyDescent="0.25">
      <c r="B92" s="28" t="s">
        <v>40</v>
      </c>
      <c r="C92" s="31">
        <v>9137.44</v>
      </c>
      <c r="D92" s="30" t="s">
        <v>80</v>
      </c>
    </row>
    <row r="93" spans="2:4" x14ac:dyDescent="0.25">
      <c r="B93" s="28" t="s">
        <v>41</v>
      </c>
      <c r="C93" s="31">
        <v>8904.59</v>
      </c>
      <c r="D93" s="30" t="s">
        <v>81</v>
      </c>
    </row>
    <row r="94" spans="2:4" x14ac:dyDescent="0.25">
      <c r="B94" s="28" t="s">
        <v>41</v>
      </c>
      <c r="C94" s="31">
        <v>38175.449999999997</v>
      </c>
      <c r="D94" s="30" t="s">
        <v>82</v>
      </c>
    </row>
    <row r="95" spans="2:4" x14ac:dyDescent="0.25">
      <c r="B95" s="28" t="s">
        <v>41</v>
      </c>
      <c r="C95" s="31">
        <v>4605.47</v>
      </c>
      <c r="D95" s="30" t="s">
        <v>83</v>
      </c>
    </row>
    <row r="96" spans="2:4" x14ac:dyDescent="0.25">
      <c r="B96" s="28" t="s">
        <v>41</v>
      </c>
      <c r="C96" s="31">
        <v>20161.93</v>
      </c>
      <c r="D96" s="30" t="s">
        <v>84</v>
      </c>
    </row>
    <row r="97" spans="2:4" x14ac:dyDescent="0.25">
      <c r="B97" s="28" t="s">
        <v>41</v>
      </c>
      <c r="C97" s="31">
        <v>24153.81</v>
      </c>
      <c r="D97" s="30" t="s">
        <v>85</v>
      </c>
    </row>
    <row r="98" spans="2:4" x14ac:dyDescent="0.25">
      <c r="B98" s="28" t="s">
        <v>41</v>
      </c>
      <c r="C98" s="31">
        <v>26405.35</v>
      </c>
      <c r="D98" s="30" t="s">
        <v>86</v>
      </c>
    </row>
    <row r="99" spans="2:4" x14ac:dyDescent="0.25">
      <c r="B99" s="28" t="s">
        <v>41</v>
      </c>
      <c r="C99" s="31">
        <v>33979.46</v>
      </c>
      <c r="D99" s="30" t="s">
        <v>87</v>
      </c>
    </row>
    <row r="100" spans="2:4" x14ac:dyDescent="0.25">
      <c r="B100" s="28" t="s">
        <v>42</v>
      </c>
      <c r="C100" s="31">
        <v>4760</v>
      </c>
      <c r="D100" s="30" t="s">
        <v>88</v>
      </c>
    </row>
    <row r="101" spans="2:4" x14ac:dyDescent="0.25">
      <c r="B101" s="28" t="s">
        <v>42</v>
      </c>
      <c r="C101" s="31">
        <v>4000</v>
      </c>
      <c r="D101" s="30" t="s">
        <v>89</v>
      </c>
    </row>
    <row r="102" spans="2:4" x14ac:dyDescent="0.25">
      <c r="B102" s="28" t="s">
        <v>42</v>
      </c>
      <c r="C102" s="31">
        <v>4000</v>
      </c>
      <c r="D102" s="30" t="s">
        <v>90</v>
      </c>
    </row>
    <row r="103" spans="2:4" x14ac:dyDescent="0.25">
      <c r="B103" s="28" t="s">
        <v>42</v>
      </c>
      <c r="C103" s="31">
        <v>9000</v>
      </c>
      <c r="D103" s="30" t="s">
        <v>91</v>
      </c>
    </row>
    <row r="104" spans="2:4" x14ac:dyDescent="0.25">
      <c r="B104" s="28" t="s">
        <v>42</v>
      </c>
      <c r="C104" s="31">
        <v>1500</v>
      </c>
      <c r="D104" s="30" t="s">
        <v>92</v>
      </c>
    </row>
    <row r="105" spans="2:4" x14ac:dyDescent="0.25">
      <c r="B105" s="28" t="s">
        <v>42</v>
      </c>
      <c r="C105" s="31">
        <v>1260</v>
      </c>
      <c r="D105" s="32" t="s">
        <v>93</v>
      </c>
    </row>
    <row r="106" spans="2:4" x14ac:dyDescent="0.25">
      <c r="B106" s="28" t="s">
        <v>42</v>
      </c>
      <c r="C106" s="31">
        <v>2500</v>
      </c>
      <c r="D106" s="30" t="s">
        <v>94</v>
      </c>
    </row>
    <row r="107" spans="2:4" x14ac:dyDescent="0.25">
      <c r="B107" s="28" t="s">
        <v>42</v>
      </c>
      <c r="C107" s="31">
        <v>2500</v>
      </c>
      <c r="D107" s="30" t="s">
        <v>95</v>
      </c>
    </row>
    <row r="108" spans="2:4" x14ac:dyDescent="0.25">
      <c r="B108" s="28" t="s">
        <v>42</v>
      </c>
      <c r="C108" s="31">
        <v>6500</v>
      </c>
      <c r="D108" s="30" t="s">
        <v>96</v>
      </c>
    </row>
    <row r="109" spans="2:4" x14ac:dyDescent="0.25">
      <c r="B109" s="28" t="s">
        <v>42</v>
      </c>
      <c r="C109" s="31">
        <v>1260</v>
      </c>
      <c r="D109" s="30" t="s">
        <v>97</v>
      </c>
    </row>
    <row r="110" spans="2:4" x14ac:dyDescent="0.25">
      <c r="B110" s="28" t="s">
        <v>42</v>
      </c>
      <c r="C110" s="31">
        <v>2500</v>
      </c>
      <c r="D110" s="36" t="s">
        <v>98</v>
      </c>
    </row>
    <row r="111" spans="2:4" x14ac:dyDescent="0.25">
      <c r="B111" s="28" t="s">
        <v>42</v>
      </c>
      <c r="C111" s="31">
        <v>3260</v>
      </c>
      <c r="D111" s="36" t="s">
        <v>99</v>
      </c>
    </row>
    <row r="112" spans="2:4" x14ac:dyDescent="0.25">
      <c r="B112" s="28" t="s">
        <v>42</v>
      </c>
      <c r="C112" s="31">
        <v>1800</v>
      </c>
      <c r="D112" s="30" t="s">
        <v>100</v>
      </c>
    </row>
    <row r="113" spans="2:4" x14ac:dyDescent="0.25">
      <c r="B113" s="28" t="s">
        <v>42</v>
      </c>
      <c r="C113" s="31">
        <v>2000</v>
      </c>
      <c r="D113" s="30" t="s">
        <v>101</v>
      </c>
    </row>
    <row r="114" spans="2:4" x14ac:dyDescent="0.25">
      <c r="B114" s="28" t="s">
        <v>42</v>
      </c>
      <c r="C114" s="31">
        <v>2000</v>
      </c>
      <c r="D114" s="30" t="s">
        <v>102</v>
      </c>
    </row>
    <row r="115" spans="2:4" x14ac:dyDescent="0.25">
      <c r="B115" s="28" t="s">
        <v>42</v>
      </c>
      <c r="C115" s="31">
        <v>6500</v>
      </c>
      <c r="D115" s="30" t="s">
        <v>103</v>
      </c>
    </row>
    <row r="116" spans="2:4" x14ac:dyDescent="0.25">
      <c r="B116" s="28" t="s">
        <v>42</v>
      </c>
      <c r="C116" s="31">
        <v>5000</v>
      </c>
      <c r="D116" s="32" t="s">
        <v>104</v>
      </c>
    </row>
    <row r="117" spans="2:4" x14ac:dyDescent="0.25">
      <c r="B117" s="28" t="s">
        <v>42</v>
      </c>
      <c r="C117" s="31">
        <v>1800</v>
      </c>
      <c r="D117" s="30" t="s">
        <v>105</v>
      </c>
    </row>
    <row r="118" spans="2:4" x14ac:dyDescent="0.25">
      <c r="B118" s="28" t="s">
        <v>42</v>
      </c>
      <c r="C118" s="31">
        <v>2000</v>
      </c>
      <c r="D118" s="30" t="s">
        <v>106</v>
      </c>
    </row>
    <row r="119" spans="2:4" x14ac:dyDescent="0.25">
      <c r="B119" s="28" t="s">
        <v>42</v>
      </c>
      <c r="C119" s="31">
        <v>1500</v>
      </c>
      <c r="D119" s="30" t="s">
        <v>107</v>
      </c>
    </row>
    <row r="120" spans="2:4" x14ac:dyDescent="0.25">
      <c r="B120" s="28" t="s">
        <v>42</v>
      </c>
      <c r="C120" s="31">
        <v>5500</v>
      </c>
      <c r="D120" s="30" t="s">
        <v>108</v>
      </c>
    </row>
    <row r="121" spans="2:4" x14ac:dyDescent="0.25">
      <c r="B121" s="28" t="s">
        <v>42</v>
      </c>
      <c r="C121" s="31">
        <v>1800</v>
      </c>
      <c r="D121" s="36" t="s">
        <v>109</v>
      </c>
    </row>
    <row r="122" spans="2:4" x14ac:dyDescent="0.25">
      <c r="B122" s="28" t="s">
        <v>42</v>
      </c>
      <c r="C122" s="31">
        <v>1700</v>
      </c>
      <c r="D122" s="36" t="s">
        <v>110</v>
      </c>
    </row>
    <row r="123" spans="2:4" x14ac:dyDescent="0.25">
      <c r="B123" s="28" t="s">
        <v>42</v>
      </c>
      <c r="C123" s="31">
        <v>2500</v>
      </c>
      <c r="D123" s="36" t="s">
        <v>111</v>
      </c>
    </row>
    <row r="124" spans="2:4" x14ac:dyDescent="0.25">
      <c r="B124" s="28" t="s">
        <v>42</v>
      </c>
      <c r="C124" s="31">
        <v>2500</v>
      </c>
      <c r="D124" s="30" t="s">
        <v>112</v>
      </c>
    </row>
    <row r="125" spans="2:4" x14ac:dyDescent="0.25">
      <c r="B125" s="28" t="s">
        <v>42</v>
      </c>
      <c r="C125" s="31">
        <v>6000</v>
      </c>
      <c r="D125" s="30" t="s">
        <v>113</v>
      </c>
    </row>
    <row r="126" spans="2:4" x14ac:dyDescent="0.25">
      <c r="B126" s="28" t="s">
        <v>42</v>
      </c>
      <c r="C126" s="31">
        <v>2000</v>
      </c>
      <c r="D126" s="30" t="s">
        <v>114</v>
      </c>
    </row>
    <row r="127" spans="2:4" x14ac:dyDescent="0.25">
      <c r="B127" s="28" t="s">
        <v>42</v>
      </c>
      <c r="C127" s="31">
        <v>2500</v>
      </c>
      <c r="D127" s="30" t="s">
        <v>115</v>
      </c>
    </row>
    <row r="128" spans="2:4" x14ac:dyDescent="0.25">
      <c r="B128" s="28" t="s">
        <v>42</v>
      </c>
      <c r="C128" s="31">
        <v>2500</v>
      </c>
      <c r="D128" s="32" t="s">
        <v>116</v>
      </c>
    </row>
    <row r="129" spans="2:4" x14ac:dyDescent="0.25">
      <c r="B129" s="28" t="s">
        <v>42</v>
      </c>
      <c r="C129" s="31">
        <v>5000</v>
      </c>
      <c r="D129" s="30" t="s">
        <v>117</v>
      </c>
    </row>
    <row r="130" spans="2:4" x14ac:dyDescent="0.25">
      <c r="B130" s="28" t="s">
        <v>42</v>
      </c>
      <c r="C130" s="31">
        <v>5000</v>
      </c>
      <c r="D130" s="30" t="s">
        <v>118</v>
      </c>
    </row>
    <row r="131" spans="2:4" x14ac:dyDescent="0.25">
      <c r="B131" s="28" t="s">
        <v>42</v>
      </c>
      <c r="C131" s="31">
        <v>6500</v>
      </c>
      <c r="D131" s="30" t="s">
        <v>119</v>
      </c>
    </row>
    <row r="132" spans="2:4" x14ac:dyDescent="0.25">
      <c r="B132" s="28" t="s">
        <v>42</v>
      </c>
      <c r="C132" s="31">
        <v>5000</v>
      </c>
      <c r="D132" s="30" t="s">
        <v>120</v>
      </c>
    </row>
    <row r="133" spans="2:4" x14ac:dyDescent="0.25">
      <c r="B133" s="28" t="s">
        <v>42</v>
      </c>
      <c r="C133" s="31">
        <v>720</v>
      </c>
      <c r="D133" s="36" t="s">
        <v>121</v>
      </c>
    </row>
    <row r="134" spans="2:4" x14ac:dyDescent="0.25">
      <c r="B134" s="28" t="s">
        <v>42</v>
      </c>
      <c r="C134" s="31">
        <v>1500</v>
      </c>
      <c r="D134" s="30" t="s">
        <v>122</v>
      </c>
    </row>
    <row r="135" spans="2:4" x14ac:dyDescent="0.25">
      <c r="B135" s="28" t="s">
        <v>42</v>
      </c>
      <c r="C135" s="31">
        <v>3000</v>
      </c>
      <c r="D135" s="30" t="s">
        <v>123</v>
      </c>
    </row>
    <row r="136" spans="2:4" x14ac:dyDescent="0.25">
      <c r="B136" s="28" t="s">
        <v>42</v>
      </c>
      <c r="C136" s="31">
        <v>7500</v>
      </c>
      <c r="D136" s="30" t="s">
        <v>124</v>
      </c>
    </row>
    <row r="137" spans="2:4" x14ac:dyDescent="0.25">
      <c r="B137" s="28" t="s">
        <v>42</v>
      </c>
      <c r="C137" s="31">
        <v>7000</v>
      </c>
      <c r="D137" s="36" t="s">
        <v>125</v>
      </c>
    </row>
    <row r="138" spans="2:4" x14ac:dyDescent="0.25">
      <c r="B138" s="28" t="s">
        <v>43</v>
      </c>
      <c r="C138" s="31">
        <v>21600</v>
      </c>
      <c r="D138" s="37" t="s">
        <v>126</v>
      </c>
    </row>
    <row r="139" spans="2:4" x14ac:dyDescent="0.25">
      <c r="B139" s="28" t="s">
        <v>44</v>
      </c>
      <c r="C139" s="31">
        <v>7010</v>
      </c>
      <c r="D139" s="37" t="s">
        <v>127</v>
      </c>
    </row>
    <row r="140" spans="2:4" x14ac:dyDescent="0.25">
      <c r="B140" s="28" t="s">
        <v>44</v>
      </c>
      <c r="C140" s="31">
        <v>2050</v>
      </c>
      <c r="D140" s="37" t="s">
        <v>128</v>
      </c>
    </row>
    <row r="141" spans="2:4" x14ac:dyDescent="0.25">
      <c r="B141" s="28" t="s">
        <v>45</v>
      </c>
      <c r="C141" s="31">
        <v>150744</v>
      </c>
      <c r="D141" s="37" t="s">
        <v>129</v>
      </c>
    </row>
    <row r="142" spans="2:4" x14ac:dyDescent="0.25">
      <c r="B142" s="28" t="s">
        <v>46</v>
      </c>
      <c r="C142" s="31">
        <v>22290</v>
      </c>
      <c r="D142" s="37" t="s">
        <v>130</v>
      </c>
    </row>
    <row r="143" spans="2:4" x14ac:dyDescent="0.25">
      <c r="B143" s="28" t="s">
        <v>47</v>
      </c>
      <c r="C143" s="31">
        <v>1798.8</v>
      </c>
      <c r="D143" s="37" t="s">
        <v>131</v>
      </c>
    </row>
    <row r="144" spans="2:4" x14ac:dyDescent="0.25">
      <c r="B144" s="28" t="s">
        <v>48</v>
      </c>
      <c r="C144" s="31">
        <v>8000</v>
      </c>
      <c r="D144" s="37" t="s">
        <v>132</v>
      </c>
    </row>
    <row r="145" spans="2:4" x14ac:dyDescent="0.25">
      <c r="B145" s="28" t="s">
        <v>49</v>
      </c>
      <c r="C145" s="31">
        <v>5772</v>
      </c>
      <c r="D145" s="37" t="s">
        <v>133</v>
      </c>
    </row>
    <row r="146" spans="2:4" x14ac:dyDescent="0.25">
      <c r="B146" s="28" t="s">
        <v>50</v>
      </c>
      <c r="C146" s="31">
        <v>6600</v>
      </c>
      <c r="D146" s="37" t="s">
        <v>134</v>
      </c>
    </row>
    <row r="147" spans="2:4" x14ac:dyDescent="0.25">
      <c r="B147" s="28" t="s">
        <v>51</v>
      </c>
      <c r="C147" s="31">
        <v>1200</v>
      </c>
      <c r="D147" s="37" t="s">
        <v>135</v>
      </c>
    </row>
    <row r="148" spans="2:4" x14ac:dyDescent="0.25">
      <c r="B148" s="28" t="s">
        <v>52</v>
      </c>
      <c r="C148" s="31">
        <v>76578</v>
      </c>
      <c r="D148" s="37" t="s">
        <v>136</v>
      </c>
    </row>
    <row r="149" spans="2:4" x14ac:dyDescent="0.25">
      <c r="B149" s="28" t="s">
        <v>53</v>
      </c>
      <c r="C149" s="31">
        <v>21488.16</v>
      </c>
      <c r="D149" s="37" t="s">
        <v>137</v>
      </c>
    </row>
    <row r="150" spans="2:4" x14ac:dyDescent="0.25">
      <c r="B150" s="38" t="s">
        <v>140</v>
      </c>
      <c r="C150" s="33">
        <f>SUM(C82:C149)</f>
        <v>802291.67</v>
      </c>
      <c r="D150" s="64"/>
    </row>
    <row r="151" spans="2:4" x14ac:dyDescent="0.25">
      <c r="B151" s="28" t="s">
        <v>53</v>
      </c>
      <c r="C151" s="31">
        <v>10011.84</v>
      </c>
      <c r="D151" s="37" t="s">
        <v>137</v>
      </c>
    </row>
    <row r="152" spans="2:4" x14ac:dyDescent="0.25">
      <c r="B152" s="38" t="s">
        <v>141</v>
      </c>
      <c r="C152" s="33">
        <f>SUM(C151)</f>
        <v>10011.84</v>
      </c>
      <c r="D152" s="64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9:F29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2020-12-29T15:14:52Z</dcterms:modified>
</cp:coreProperties>
</file>